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80】都市政策部\【005】上下水道課\【000】上下水道課共有\経営比較分析表\R5水道\"/>
    </mc:Choice>
  </mc:AlternateContent>
  <xr:revisionPtr revIDLastSave="0" documentId="13_ncr:1_{F384740D-8CBE-4F86-A1F5-D5CBF30EF72C}" xr6:coauthVersionLast="36" xr6:coauthVersionMax="36" xr10:uidLastSave="{00000000-0000-0000-0000-000000000000}"/>
  <workbookProtection workbookAlgorithmName="SHA-512" workbookHashValue="xiY6SpsINwJ27ky4tS4iTRGkbCx3tFjlmHcGYHOF5ctYexS+HiQf0QTj6rHL0eNTeX1ADgA6dFA7nDiD/PijGQ==" workbookSaltValue="DMOstb/CBR+lXOOkGp0ar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AL10" i="4"/>
  <c r="W10" i="4"/>
  <c r="B10" i="4"/>
  <c r="BB8" i="4"/>
  <c r="AT8" i="4"/>
  <c r="AL8" i="4"/>
  <c r="W8" i="4"/>
  <c r="P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<sst xmlns="http://schemas.openxmlformats.org/spreadsheetml/2006/main" count="228" uniqueCount="114">
  <si>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</si>
  <si>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</si>
  <si>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</si>
  <si>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</si>
  <si>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</si>
  <si>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</si>
  <si>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</si>
  <si>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</si>
  <si>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</si>
  <si>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</si>
  <si>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</si>
  <si>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</si>
  <si>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</si>
  <si>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</si>
  <si>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</si>
  <si>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</si>
  <si>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</si>
  <si>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</si>
  <si>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</si>
  <si>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</si>
  <si>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</si>
  <si>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</si>
  <si>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</si>
  <si>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</si>
  <si>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</si>
  <si>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</si>
  <si>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</si>
  <si>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</si>
  <si>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</si>
  <si>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</si>
  <si>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</si>
  <si>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</si>
  <si>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</si>
  <si>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</si>
  <si>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</si>
  <si>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</si>
  <si>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</si>
  <si>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</si>
  <si>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</si>
  <si>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</si>
  <si>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</si>
  <si>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</si>
  <si>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</si>
  <si>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</si>
  <si>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</si>
  <si>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</si>
  <si>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</si>
  <si>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</si>
  <si>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</si>
  <si>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</si>
  <si>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</si>
  <si>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</si>
  <si>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</si>
  <si>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</si>
  <si>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</si>
  <si>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</si>
  <si>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</si>
  <si>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</si>
  <si>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</si>
  <si>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</si>
  <si>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</si>
  <si>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</si>
  <si>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</si>
  <si>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</si>
  <si>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</si>
  <si>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</si>
  <si>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</si>
  <si>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</si>
  <si>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</si>
  <si>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</si>
  <si>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</si>
  <si>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</si>
  <si>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</si>
  <si>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</si>
  <si>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</si>
  <si>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</si>
  <si>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</si>
  <si>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</si>
  <si>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</si>
  <si>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</si>
  <si>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</si>
  <si>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</si>
  <si>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</si>
  <si>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</si>
  <si>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</si>
  <si>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</si>
  <si>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</si>
  <si>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</si>
  <si>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</si>
  <si>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</si>
  <si>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</si>
  <si>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</si>
  <si>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</si>
  <si>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</si>
  <si>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</si>
  <si>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</si>
  <si>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</si>
  <si>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</si>
  <si>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</si>
  <si>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</si>
  <si>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</si>
  <si>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</si>
  <si>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</si>
  <si>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</si>
  <si>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</si>
  <si>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</si>
  <si>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</si>
  <si>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</si>
  <si>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</si>
  <si>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</si>
  <si>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</si>
  <si>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令和４年度は、100％を上回るとともに、類似団体平均値も若干上回りましたその主たる要因は、経常収益において大規模な共同住宅開発等による加入金収入の増加と考えています。しかしながら、今後については、水道施設の老朽化・耐震化への更新に備えて財源確保が必要となるため、経費削減や給水収益の増加に向けた経営改善を図ります。
②累積欠損金
累積欠損金は生じていませんが、給水収益の減少や施設の老朽化・耐震化への更新で費用の増加が見込まれるため、注意しています。
③流動比率
令和５年１月分、２月分の水道料金、下水道使用料の減免を実施したことにより、流動負債内の下水道使用料の預かり金が減少した影響で、前年度から36.69ポイント増加していますが、類似団体平均は大きく下回っているため、補助金や起債等を有効活用して現金預金の確保を目指します。
④企業債残高対給水収益比率
類似団体平均値を大きく下回り、債務残高が低く抑えられているものの、水道施設の耐震化等の計画により新たな借入が発生するため、今後も計画的な企業債管理を行います。
⑤料金回収率
令和４年度は、水道料金の減免を行ったため、料金回収率が著しく減少していますが、例年、類似団体平均値より低く、100％を下回っている状態が続いています。給水に係る費用が料金収入だけで賄えていないため、経費削減や給水収益の増加に向けた経営改善を図ります。
⑥給水原価
安定して類似団体平均値より低い状態が続いているものの、供給単価を上回っており、逆ざや（供給損）の状態が続いているため、企業債の利用や施設整備等のダウンサイジング等により、費用縮減に努め、収支バランスを考慮した経営を目指します。
⑦施設利用率
令和２年度に一日最大給水量（一日配水能力）を上方修正したことにより、数値が低い状態が続いているため、施設整備等のダウンサイジングを図りながら、施設更新を計画的に行っていきます。
⑧有収率
類似団体平均値より高い水準で推移していますが、前年度比では0.95ポイント減少しております。浄水場から出た水量に対して、メーターを通った水量が少なく、収益に結び付いていないため、施設、設備の更新を進めながら有収率100%に近づけるよう努めます。</t>
    <phoneticPr fontId="4"/>
  </si>
  <si>
    <t>①有形固定資産減価償却率
増加傾向で推移している状態です。水道事業基本計画で定めた耐震化及び更新事業計画や、投資財政計画に基づき、適切に施設の更新を行いながら、水道事業を運営していきます。
②管路経年化率 ③管路更新率
類似団体平均値に比べて管路経年化率は、大きく上回っている一方で、管路更新率は、年度により差はあるものの、下回る状態が続いており、特に令和４年度は、工事の繰越があったため、前年度から大きく減少していることから、更新に係る費用と収益等のバランスを考慮しながら計画的な施設の更新と財源の確保に努めます。</t>
    <phoneticPr fontId="4"/>
  </si>
  <si>
    <t>本市水道事業は、大規模な共同住宅開発等による加入金収入の増加によって利益が発生しているものの、料金回収率が100％を下回る逆ざや状態であることに加えて、経年化率が高い一方で、管路更新率が低いため、今後、施設の老朽化・耐震化への更新により多額の資金確保が必要となることから、早急な経営改善の必要があります。そのため、平成30年度に策定した水道事業経営戦略（令和6年度から新たな計画に切り替え）をもとに、経費削減や給水収益の増加に向けた経営改善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</si>
</sst>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0.53</c:v>
                </c:pt>
                <c:pt idx="2">
                  <c:v>0.46</c:v>
                </c:pt>
                <c:pt idx="3">
                  <c:v>0.59</c:v>
                </c:pt>
                <c:pt idx="4">
                  <c:v>0.32</c:v>
                </c:pt>
              </c:numCache>
            </c:numRef>
          </c:val>
          <c:extLst>
            <c:ext xmlns:c16="http://schemas.microsoft.com/office/drawing/2014/chart" uri="{C3380CC4-5D6E-409C-BE32-E72D297353CC}">
              <c16:uniqueId val="{00000000-DADF-4BE2-94D3-1952D6D56E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DADF-4BE2-94D3-1952D6D56E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90.63</c:v>
                </c:pt>
                <c:pt idx="1">
                  <c:v>91.17</c:v>
                </c:pt>
                <c:pt idx="2">
                  <c:v>62.76</c:v>
                </c:pt>
                <c:pt idx="3">
                  <c:v>61.93</c:v>
                </c:pt>
                <c:pt idx="4">
                  <c:v>61.31</c:v>
                </c:pt>
              </c:numCache>
            </c:numRef>
          </c:val>
          <c:extLst>
            <c:ext xmlns:c16="http://schemas.microsoft.com/office/drawing/2014/chart" uri="{C3380CC4-5D6E-409C-BE32-E72D297353CC}">
              <c16:uniqueId val="{00000000-8EC7-4638-9FB2-E127CB4195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8EC7-4638-9FB2-E127CB4195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94.24</c:v>
                </c:pt>
                <c:pt idx="1">
                  <c:v>93.55</c:v>
                </c:pt>
                <c:pt idx="2">
                  <c:v>95.3</c:v>
                </c:pt>
                <c:pt idx="3">
                  <c:v>96.35</c:v>
                </c:pt>
                <c:pt idx="4">
                  <c:v>95.4</c:v>
                </c:pt>
              </c:numCache>
            </c:numRef>
          </c:val>
          <c:extLst>
            <c:ext xmlns:c16="http://schemas.microsoft.com/office/drawing/2014/chart" uri="{C3380CC4-5D6E-409C-BE32-E72D297353CC}">
              <c16:uniqueId val="{00000000-ADA4-4F8E-98F0-D57E74A7D9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ADA4-4F8E-98F0-D57E74A7D9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106.86</c:v>
                </c:pt>
                <c:pt idx="1">
                  <c:v>108.88</c:v>
                </c:pt>
                <c:pt idx="2">
                  <c:v>111.66</c:v>
                </c:pt>
                <c:pt idx="3">
                  <c:v>110.8</c:v>
                </c:pt>
                <c:pt idx="4">
                  <c:v>110.91</c:v>
                </c:pt>
              </c:numCache>
            </c:numRef>
          </c:val>
          <c:extLst>
            <c:ext xmlns:c16="http://schemas.microsoft.com/office/drawing/2014/chart" uri="{C3380CC4-5D6E-409C-BE32-E72D297353CC}">
              <c16:uniqueId val="{00000000-227D-4E58-81AB-1C545D7C26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27D-4E58-81AB-1C545D7C26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50.52</c:v>
                </c:pt>
                <c:pt idx="1">
                  <c:v>51.83</c:v>
                </c:pt>
                <c:pt idx="2">
                  <c:v>52.45</c:v>
                </c:pt>
                <c:pt idx="3">
                  <c:v>53.7</c:v>
                </c:pt>
                <c:pt idx="4">
                  <c:v>55.18</c:v>
                </c:pt>
              </c:numCache>
            </c:numRef>
          </c:val>
          <c:extLst>
            <c:ext xmlns:c16="http://schemas.microsoft.com/office/drawing/2014/chart" uri="{C3380CC4-5D6E-409C-BE32-E72D297353CC}">
              <c16:uniqueId val="{00000000-82B5-4F70-A0EF-9EAD93B451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82B5-4F70-A0EF-9EAD93B451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23.64</c:v>
                </c:pt>
                <c:pt idx="1">
                  <c:v>24.18</c:v>
                </c:pt>
                <c:pt idx="2">
                  <c:v>25</c:v>
                </c:pt>
                <c:pt idx="3">
                  <c:v>26.61</c:v>
                </c:pt>
                <c:pt idx="4">
                  <c:v>28.39</c:v>
                </c:pt>
              </c:numCache>
            </c:numRef>
          </c:val>
          <c:extLst>
            <c:ext xmlns:c16="http://schemas.microsoft.com/office/drawing/2014/chart" uri="{C3380CC4-5D6E-409C-BE32-E72D297353CC}">
              <c16:uniqueId val="{00000000-1334-4F43-BC43-AEEAFD99C5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1334-4F43-BC43-AEEAFD99C5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11-4AFB-80F3-302F9AE581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2111-4AFB-80F3-302F9AE581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246.2</c:v>
                </c:pt>
                <c:pt idx="1">
                  <c:v>257.14999999999998</c:v>
                </c:pt>
                <c:pt idx="2">
                  <c:v>200.46</c:v>
                </c:pt>
                <c:pt idx="3">
                  <c:v>246.87</c:v>
                </c:pt>
                <c:pt idx="4">
                  <c:v>283.56</c:v>
                </c:pt>
              </c:numCache>
            </c:numRef>
          </c:val>
          <c:extLst>
            <c:ext xmlns:c16="http://schemas.microsoft.com/office/drawing/2014/chart" uri="{C3380CC4-5D6E-409C-BE32-E72D297353CC}">
              <c16:uniqueId val="{00000000-3A37-4661-A9AB-3EA65FAC88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3A37-4661-A9AB-3EA65FAC88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148.69</c:v>
                </c:pt>
                <c:pt idx="1">
                  <c:v>140.25</c:v>
                </c:pt>
                <c:pt idx="2">
                  <c:v>154.97</c:v>
                </c:pt>
                <c:pt idx="3">
                  <c:v>117.91</c:v>
                </c:pt>
                <c:pt idx="4">
                  <c:v>122.18</c:v>
                </c:pt>
              </c:numCache>
            </c:numRef>
          </c:val>
          <c:extLst>
            <c:ext xmlns:c16="http://schemas.microsoft.com/office/drawing/2014/chart" uri="{C3380CC4-5D6E-409C-BE32-E72D297353CC}">
              <c16:uniqueId val="{00000000-A3B4-49C5-8BA7-0E0C1DA599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A3B4-49C5-8BA7-0E0C1DA599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94.66</c:v>
                </c:pt>
                <c:pt idx="1">
                  <c:v>95.59</c:v>
                </c:pt>
                <c:pt idx="2">
                  <c:v>84.9</c:v>
                </c:pt>
                <c:pt idx="3">
                  <c:v>99.51</c:v>
                </c:pt>
                <c:pt idx="4">
                  <c:v>80.81</c:v>
                </c:pt>
              </c:numCache>
            </c:numRef>
          </c:val>
          <c:extLst>
            <c:ext xmlns:c16="http://schemas.microsoft.com/office/drawing/2014/chart" uri="{C3380CC4-5D6E-409C-BE32-E72D297353CC}">
              <c16:uniqueId val="{00000000-567E-4B29-9EC1-C9AC577F6C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567E-4B29-9EC1-C9AC577F6C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118.09</c:v>
                </c:pt>
                <c:pt idx="1">
                  <c:v>117.11</c:v>
                </c:pt>
                <c:pt idx="2">
                  <c:v>112.93</c:v>
                </c:pt>
                <c:pt idx="3">
                  <c:v>112.68</c:v>
                </c:pt>
                <c:pt idx="4">
                  <c:v>121.67</c:v>
                </c:pt>
              </c:numCache>
            </c:numRef>
          </c:val>
          <c:extLst>
            <c:ext xmlns:c16="http://schemas.microsoft.com/office/drawing/2014/chart" uri="{C3380CC4-5D6E-409C-BE32-E72D297353CC}">
              <c16:uniqueId val="{00000000-57CA-4FAC-99FB-A7058A2A95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57CA-4FAC-99FB-A7058A2A95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埼玉県　ふじみ野市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114156</v>
      </c>
      <c r="AM8" s="45"/>
      <c r="AN8" s="45"/>
      <c r="AO8" s="45"/>
      <c r="AP8" s="45"/>
      <c r="AQ8" s="45"/>
      <c r="AR8" s="45"/>
      <c r="AS8" s="45"/>
      <c r="AT8" s="46">
        <f>データ!$S$6</f>
        <v>14.64</v>
      </c>
      <c r="AU8" s="47"/>
      <c r="AV8" s="47"/>
      <c r="AW8" s="47"/>
      <c r="AX8" s="47"/>
      <c r="AY8" s="47"/>
      <c r="AZ8" s="47"/>
      <c r="BA8" s="47"/>
      <c r="BB8" s="48">
        <f>データ!$T$6</f>
        <v>7797.54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84.57</v>
      </c>
      <c r="J10" s="47"/>
      <c r="K10" s="47"/>
      <c r="L10" s="47"/>
      <c r="M10" s="47"/>
      <c r="N10" s="47"/>
      <c r="O10" s="81"/>
      <c r="P10" s="48">
        <f>データ!$P$6</f>
        <v>100</v>
      </c>
      <c r="Q10" s="48"/>
      <c r="R10" s="48"/>
      <c r="S10" s="48"/>
      <c r="T10" s="48"/>
      <c r="U10" s="48"/>
      <c r="V10" s="48"/>
      <c r="W10" s="45">
        <f>データ!$Q$6</f>
        <v>1933</v>
      </c>
      <c r="X10" s="45"/>
      <c r="Y10" s="45"/>
      <c r="Z10" s="45"/>
      <c r="AA10" s="45"/>
      <c r="AB10" s="45"/>
      <c r="AC10" s="45"/>
      <c r="AD10" s="2"/>
      <c r="AE10" s="2"/>
      <c r="AF10" s="2"/>
      <c r="AG10" s="2"/>
      <c r="AH10" s="2"/>
      <c r="AI10" s="2"/>
      <c r="AJ10" s="2"/>
      <c r="AK10" s="2"/>
      <c r="AL10" s="45">
        <f>データ!$U$6</f>
        <v>114405</v>
      </c>
      <c r="AM10" s="45"/>
      <c r="AN10" s="45"/>
      <c r="AO10" s="45"/>
      <c r="AP10" s="45"/>
      <c r="AQ10" s="45"/>
      <c r="AR10" s="45"/>
      <c r="AS10" s="45"/>
      <c r="AT10" s="46">
        <f>データ!$V$6</f>
        <v>14.64</v>
      </c>
      <c r="AU10" s="47"/>
      <c r="AV10" s="47"/>
      <c r="AW10" s="47"/>
      <c r="AX10" s="47"/>
      <c r="AY10" s="47"/>
      <c r="AZ10" s="47"/>
      <c r="BA10" s="47"/>
      <c r="BB10" s="48">
        <f>データ!$W$6</f>
        <v>7814.55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qDz9sizmQai0wiuvP+lmqFos3/VEjM8cY8wl+tZUJeytChdhJ0x1sFYCvnkp9/WkReGDyMiKIYCRTCdL2mt3w==" saltValue="3maWwFKUpwyuFUZjbOIt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112453</v>
      </c>
      <c r="D6" s="20">
        <f t="shared" si="3"/>
        <v>46</v>
      </c>
      <c r="E6" s="20">
        <f t="shared" si="3"/>
        <v>1</v>
      </c>
      <c r="F6" s="20">
        <f t="shared" si="3"/>
        <v>0</v>
      </c>
      <c r="G6" s="20">
        <f t="shared" si="3"/>
        <v>1</v>
      </c>
      <c r="H6" s="20" t="str">
        <f t="shared" si="3"/>
        <v>埼玉県　ふじみ野市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84.57</v>
      </c>
      <c r="P6" s="21">
        <f t="shared" si="3"/>
        <v>100</v>
      </c>
      <c r="Q6" s="21">
        <f t="shared" si="3"/>
        <v>1933</v>
      </c>
      <c r="R6" s="21">
        <f t="shared" si="3"/>
        <v>114156</v>
      </c>
      <c r="S6" s="21">
        <f t="shared" si="3"/>
        <v>14.64</v>
      </c>
      <c r="T6" s="21">
        <f t="shared" si="3"/>
        <v>7797.54</v>
      </c>
      <c r="U6" s="21">
        <f t="shared" si="3"/>
        <v>114405</v>
      </c>
      <c r="V6" s="21">
        <f t="shared" si="3"/>
        <v>14.64</v>
      </c>
      <c r="W6" s="21">
        <f t="shared" si="3"/>
        <v>7814.55</v>
      </c>
      <c r="X6" s="22">
        <f>IF(X7="",NA(),X7)</f>
        <v>106.86</v>
      </c>
      <c r="Y6" s="22">
        <f t="shared" ref="Y6:AG6" si="4">IF(Y7="",NA(),Y7)</f>
        <v>108.88</v>
      </c>
      <c r="Z6" s="22">
        <f t="shared" si="4"/>
        <v>111.66</v>
      </c>
      <c r="AA6" s="22">
        <f t="shared" si="4"/>
        <v>110.8</v>
      </c>
      <c r="AB6" s="22">
        <f t="shared" si="4"/>
        <v>110.91</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246.2</v>
      </c>
      <c r="AU6" s="22">
        <f t="shared" ref="AU6:BC6" si="6">IF(AU7="",NA(),AU7)</f>
        <v>257.14999999999998</v>
      </c>
      <c r="AV6" s="22">
        <f t="shared" si="6"/>
        <v>200.46</v>
      </c>
      <c r="AW6" s="22">
        <f t="shared" si="6"/>
        <v>246.87</v>
      </c>
      <c r="AX6" s="22">
        <f t="shared" si="6"/>
        <v>283.56</v>
      </c>
      <c r="AY6" s="22">
        <f t="shared" si="6"/>
        <v>335.6</v>
      </c>
      <c r="AZ6" s="22">
        <f t="shared" si="6"/>
        <v>358.91</v>
      </c>
      <c r="BA6" s="22">
        <f t="shared" si="6"/>
        <v>360.96</v>
      </c>
      <c r="BB6" s="22">
        <f t="shared" si="6"/>
        <v>351.29</v>
      </c>
      <c r="BC6" s="22">
        <f t="shared" si="6"/>
        <v>364.24</v>
      </c>
      <c r="BD6" s="21" t="str">
        <f>IF(BD7="","",IF(BD7="-","【-】","【"&amp;SUBSTITUTE(TEXT(BD7,"#,##0.00"),"-","△")&amp;"】"))</f>
        <v>【252.29】</v>
      </c>
      <c r="BE6" s="22">
        <f>IF(BE7="",NA(),BE7)</f>
        <v>148.69</v>
      </c>
      <c r="BF6" s="22">
        <f t="shared" ref="BF6:BN6" si="7">IF(BF7="",NA(),BF7)</f>
        <v>140.25</v>
      </c>
      <c r="BG6" s="22">
        <f t="shared" si="7"/>
        <v>154.97</v>
      </c>
      <c r="BH6" s="22">
        <f t="shared" si="7"/>
        <v>117.91</v>
      </c>
      <c r="BI6" s="22">
        <f t="shared" si="7"/>
        <v>122.18</v>
      </c>
      <c r="BJ6" s="22">
        <f t="shared" si="7"/>
        <v>258.26</v>
      </c>
      <c r="BK6" s="22">
        <f t="shared" si="7"/>
        <v>247.27</v>
      </c>
      <c r="BL6" s="22">
        <f t="shared" si="7"/>
        <v>239.18</v>
      </c>
      <c r="BM6" s="22">
        <f t="shared" si="7"/>
        <v>236.29</v>
      </c>
      <c r="BN6" s="22">
        <f t="shared" si="7"/>
        <v>238.77</v>
      </c>
      <c r="BO6" s="21" t="str">
        <f>IF(BO7="","",IF(BO7="-","【-】","【"&amp;SUBSTITUTE(TEXT(BO7,"#,##0.00"),"-","△")&amp;"】"))</f>
        <v>【268.07】</v>
      </c>
      <c r="BP6" s="22">
        <f>IF(BP7="",NA(),BP7)</f>
        <v>94.66</v>
      </c>
      <c r="BQ6" s="22">
        <f t="shared" ref="BQ6:BY6" si="8">IF(BQ7="",NA(),BQ7)</f>
        <v>95.59</v>
      </c>
      <c r="BR6" s="22">
        <f t="shared" si="8"/>
        <v>84.9</v>
      </c>
      <c r="BS6" s="22">
        <f t="shared" si="8"/>
        <v>99.51</v>
      </c>
      <c r="BT6" s="22">
        <f t="shared" si="8"/>
        <v>80.81</v>
      </c>
      <c r="BU6" s="22">
        <f t="shared" si="8"/>
        <v>106.07</v>
      </c>
      <c r="BV6" s="22">
        <f t="shared" si="8"/>
        <v>105.34</v>
      </c>
      <c r="BW6" s="22">
        <f t="shared" si="8"/>
        <v>101.89</v>
      </c>
      <c r="BX6" s="22">
        <f t="shared" si="8"/>
        <v>104.33</v>
      </c>
      <c r="BY6" s="22">
        <f t="shared" si="8"/>
        <v>98.85</v>
      </c>
      <c r="BZ6" s="21" t="str">
        <f>IF(BZ7="","",IF(BZ7="-","【-】","【"&amp;SUBSTITUTE(TEXT(BZ7,"#,##0.00"),"-","△")&amp;"】"))</f>
        <v>【97.47】</v>
      </c>
      <c r="CA6" s="22">
        <f>IF(CA7="",NA(),CA7)</f>
        <v>118.09</v>
      </c>
      <c r="CB6" s="22">
        <f t="shared" ref="CB6:CJ6" si="9">IF(CB7="",NA(),CB7)</f>
        <v>117.11</v>
      </c>
      <c r="CC6" s="22">
        <f t="shared" si="9"/>
        <v>112.93</v>
      </c>
      <c r="CD6" s="22">
        <f t="shared" si="9"/>
        <v>112.68</v>
      </c>
      <c r="CE6" s="22">
        <f t="shared" si="9"/>
        <v>121.67</v>
      </c>
      <c r="CF6" s="22">
        <f t="shared" si="9"/>
        <v>159.22</v>
      </c>
      <c r="CG6" s="22">
        <f t="shared" si="9"/>
        <v>159.6</v>
      </c>
      <c r="CH6" s="22">
        <f t="shared" si="9"/>
        <v>156.32</v>
      </c>
      <c r="CI6" s="22">
        <f t="shared" si="9"/>
        <v>157.4</v>
      </c>
      <c r="CJ6" s="22">
        <f t="shared" si="9"/>
        <v>162.61000000000001</v>
      </c>
      <c r="CK6" s="21" t="str">
        <f>IF(CK7="","",IF(CK7="-","【-】","【"&amp;SUBSTITUTE(TEXT(CK7,"#,##0.00"),"-","△")&amp;"】"))</f>
        <v>【174.75】</v>
      </c>
      <c r="CL6" s="22">
        <f>IF(CL7="",NA(),CL7)</f>
        <v>90.63</v>
      </c>
      <c r="CM6" s="22">
        <f t="shared" ref="CM6:CU6" si="10">IF(CM7="",NA(),CM7)</f>
        <v>91.17</v>
      </c>
      <c r="CN6" s="22">
        <f t="shared" si="10"/>
        <v>62.76</v>
      </c>
      <c r="CO6" s="22">
        <f t="shared" si="10"/>
        <v>61.93</v>
      </c>
      <c r="CP6" s="22">
        <f t="shared" si="10"/>
        <v>61.31</v>
      </c>
      <c r="CQ6" s="22">
        <f t="shared" si="10"/>
        <v>62.83</v>
      </c>
      <c r="CR6" s="22">
        <f t="shared" si="10"/>
        <v>62.05</v>
      </c>
      <c r="CS6" s="22">
        <f t="shared" si="10"/>
        <v>63.23</v>
      </c>
      <c r="CT6" s="22">
        <f t="shared" si="10"/>
        <v>62.59</v>
      </c>
      <c r="CU6" s="22">
        <f t="shared" si="10"/>
        <v>61.81</v>
      </c>
      <c r="CV6" s="21" t="str">
        <f>IF(CV7="","",IF(CV7="-","【-】","【"&amp;SUBSTITUTE(TEXT(CV7,"#,##0.00"),"-","△")&amp;"】"))</f>
        <v>【59.97】</v>
      </c>
      <c r="CW6" s="22">
        <f>IF(CW7="",NA(),CW7)</f>
        <v>94.24</v>
      </c>
      <c r="CX6" s="22">
        <f t="shared" ref="CX6:DF6" si="11">IF(CX7="",NA(),CX7)</f>
        <v>93.55</v>
      </c>
      <c r="CY6" s="22">
        <f t="shared" si="11"/>
        <v>95.3</v>
      </c>
      <c r="CZ6" s="22">
        <f t="shared" si="11"/>
        <v>96.35</v>
      </c>
      <c r="DA6" s="22">
        <f t="shared" si="11"/>
        <v>95.4</v>
      </c>
      <c r="DB6" s="22">
        <f t="shared" si="11"/>
        <v>88.86</v>
      </c>
      <c r="DC6" s="22">
        <f t="shared" si="11"/>
        <v>89.11</v>
      </c>
      <c r="DD6" s="22">
        <f t="shared" si="11"/>
        <v>89.35</v>
      </c>
      <c r="DE6" s="22">
        <f t="shared" si="11"/>
        <v>89.7</v>
      </c>
      <c r="DF6" s="22">
        <f t="shared" si="11"/>
        <v>89.24</v>
      </c>
      <c r="DG6" s="21" t="str">
        <f>IF(DG7="","",IF(DG7="-","【-】","【"&amp;SUBSTITUTE(TEXT(DG7,"#,##0.00"),"-","△")&amp;"】"))</f>
        <v>【89.76】</v>
      </c>
      <c r="DH6" s="22">
        <f>IF(DH7="",NA(),DH7)</f>
        <v>50.52</v>
      </c>
      <c r="DI6" s="22">
        <f t="shared" ref="DI6:DQ6" si="12">IF(DI7="",NA(),DI7)</f>
        <v>51.83</v>
      </c>
      <c r="DJ6" s="22">
        <f t="shared" si="12"/>
        <v>52.45</v>
      </c>
      <c r="DK6" s="22">
        <f t="shared" si="12"/>
        <v>53.7</v>
      </c>
      <c r="DL6" s="22">
        <f t="shared" si="12"/>
        <v>55.18</v>
      </c>
      <c r="DM6" s="22">
        <f t="shared" si="12"/>
        <v>47.89</v>
      </c>
      <c r="DN6" s="22">
        <f t="shared" si="12"/>
        <v>48.69</v>
      </c>
      <c r="DO6" s="22">
        <f t="shared" si="12"/>
        <v>49.62</v>
      </c>
      <c r="DP6" s="22">
        <f t="shared" si="12"/>
        <v>50.5</v>
      </c>
      <c r="DQ6" s="22">
        <f t="shared" si="12"/>
        <v>51.28</v>
      </c>
      <c r="DR6" s="21" t="str">
        <f>IF(DR7="","",IF(DR7="-","【-】","【"&amp;SUBSTITUTE(TEXT(DR7,"#,##0.00"),"-","△")&amp;"】"))</f>
        <v>【51.51】</v>
      </c>
      <c r="DS6" s="22">
        <f>IF(DS7="",NA(),DS7)</f>
        <v>23.64</v>
      </c>
      <c r="DT6" s="22">
        <f t="shared" ref="DT6:EB6" si="13">IF(DT7="",NA(),DT7)</f>
        <v>24.18</v>
      </c>
      <c r="DU6" s="22">
        <f t="shared" si="13"/>
        <v>25</v>
      </c>
      <c r="DV6" s="22">
        <f t="shared" si="13"/>
        <v>26.61</v>
      </c>
      <c r="DW6" s="22">
        <f t="shared" si="13"/>
        <v>28.39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0.65</v>
      </c>
      <c r="EE6" s="22">
        <f t="shared" ref="EE6:EM6" si="14">IF(EE7="",NA(),EE7)</f>
        <v>0.53</v>
      </c>
      <c r="EF6" s="22">
        <f t="shared" si="14"/>
        <v>0.46</v>
      </c>
      <c r="EG6" s="22">
        <f t="shared" si="14"/>
        <v>0.59</v>
      </c>
      <c r="EH6" s="22">
        <f t="shared" si="14"/>
        <v>0.32</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112453</v>
      </c>
      <c r="D7" s="24">
        <v>46</v>
      </c>
      <c r="E7" s="24">
        <v>1</v>
      </c>
      <c r="F7" s="24">
        <v>0</v>
      </c>
      <c r="G7" s="24">
        <v>1</v>
      </c>
      <c r="H7" s="24" t="s">
        <v>93</v>
      </c>
      <c r="I7" s="24" t="s">
        <v>94</v>
      </c>
      <c r="J7" s="24" t="s">
        <v>95</v>
      </c>
      <c r="K7" s="24" t="s">
        <v>96</v>
      </c>
      <c r="L7" s="24" t="s">
        <v>97</v>
      </c>
      <c r="M7" s="24" t="s">
        <v>98</v>
      </c>
      <c r="N7" s="25" t="s">
        <v>99</v>
      </c>
      <c r="O7" s="25">
        <v>84.57</v>
      </c>
      <c r="P7" s="25">
        <v>100</v>
      </c>
      <c r="Q7" s="25">
        <v>1933</v>
      </c>
      <c r="R7" s="25">
        <v>114156</v>
      </c>
      <c r="S7" s="25">
        <v>14.64</v>
      </c>
      <c r="T7" s="25">
        <v>7797.54</v>
      </c>
      <c r="U7" s="25">
        <v>114405</v>
      </c>
      <c r="V7" s="25">
        <v>14.64</v>
      </c>
      <c r="W7" s="25">
        <v>7814.55</v>
      </c>
      <c r="X7" s="25">
        <v>106.86</v>
      </c>
      <c r="Y7" s="25">
        <v>108.88</v>
      </c>
      <c r="Z7" s="25">
        <v>111.66</v>
      </c>
      <c r="AA7" s="25">
        <v>110.8</v>
      </c>
      <c r="AB7" s="25">
        <v>110.91</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246.2</v>
      </c>
      <c r="AU7" s="25">
        <v>257.14999999999998</v>
      </c>
      <c r="AV7" s="25">
        <v>200.46</v>
      </c>
      <c r="AW7" s="25">
        <v>246.87</v>
      </c>
      <c r="AX7" s="25">
        <v>283.56</v>
      </c>
      <c r="AY7" s="25">
        <v>335.6</v>
      </c>
      <c r="AZ7" s="25">
        <v>358.91</v>
      </c>
      <c r="BA7" s="25">
        <v>360.96</v>
      </c>
      <c r="BB7" s="25">
        <v>351.29</v>
      </c>
      <c r="BC7" s="25">
        <v>364.24</v>
      </c>
      <c r="BD7" s="25">
        <v>252.29</v>
      </c>
      <c r="BE7" s="25">
        <v>148.69</v>
      </c>
      <c r="BF7" s="25">
        <v>140.25</v>
      </c>
      <c r="BG7" s="25">
        <v>154.97</v>
      </c>
      <c r="BH7" s="25">
        <v>117.91</v>
      </c>
      <c r="BI7" s="25">
        <v>122.18</v>
      </c>
      <c r="BJ7" s="25">
        <v>258.26</v>
      </c>
      <c r="BK7" s="25">
        <v>247.27</v>
      </c>
      <c r="BL7" s="25">
        <v>239.18</v>
      </c>
      <c r="BM7" s="25">
        <v>236.29</v>
      </c>
      <c r="BN7" s="25">
        <v>238.77</v>
      </c>
      <c r="BO7" s="25">
        <v>268.07</v>
      </c>
      <c r="BP7" s="25">
        <v>94.66</v>
      </c>
      <c r="BQ7" s="25">
        <v>95.59</v>
      </c>
      <c r="BR7" s="25">
        <v>84.9</v>
      </c>
      <c r="BS7" s="25">
        <v>99.51</v>
      </c>
      <c r="BT7" s="25">
        <v>80.81</v>
      </c>
      <c r="BU7" s="25">
        <v>106.07</v>
      </c>
      <c r="BV7" s="25">
        <v>105.34</v>
      </c>
      <c r="BW7" s="25">
        <v>101.89</v>
      </c>
      <c r="BX7" s="25">
        <v>104.33</v>
      </c>
      <c r="BY7" s="25">
        <v>98.85</v>
      </c>
      <c r="BZ7" s="25">
        <v>97.47</v>
      </c>
      <c r="CA7" s="25">
        <v>118.09</v>
      </c>
      <c r="CB7" s="25">
        <v>117.11</v>
      </c>
      <c r="CC7" s="25">
        <v>112.93</v>
      </c>
      <c r="CD7" s="25">
        <v>112.68</v>
      </c>
      <c r="CE7" s="25">
        <v>121.67</v>
      </c>
      <c r="CF7" s="25">
        <v>159.22</v>
      </c>
      <c r="CG7" s="25">
        <v>159.6</v>
      </c>
      <c r="CH7" s="25">
        <v>156.32</v>
      </c>
      <c r="CI7" s="25">
        <v>157.4</v>
      </c>
      <c r="CJ7" s="25">
        <v>162.61000000000001</v>
      </c>
      <c r="CK7" s="25">
        <v>174.75</v>
      </c>
      <c r="CL7" s="25">
        <v>90.63</v>
      </c>
      <c r="CM7" s="25">
        <v>91.17</v>
      </c>
      <c r="CN7" s="25">
        <v>62.76</v>
      </c>
      <c r="CO7" s="25">
        <v>61.93</v>
      </c>
      <c r="CP7" s="25">
        <v>61.31</v>
      </c>
      <c r="CQ7" s="25">
        <v>62.83</v>
      </c>
      <c r="CR7" s="25">
        <v>62.05</v>
      </c>
      <c r="CS7" s="25">
        <v>63.23</v>
      </c>
      <c r="CT7" s="25">
        <v>62.59</v>
      </c>
      <c r="CU7" s="25">
        <v>61.81</v>
      </c>
      <c r="CV7" s="25">
        <v>59.97</v>
      </c>
      <c r="CW7" s="25">
        <v>94.24</v>
      </c>
      <c r="CX7" s="25">
        <v>93.55</v>
      </c>
      <c r="CY7" s="25">
        <v>95.3</v>
      </c>
      <c r="CZ7" s="25">
        <v>96.35</v>
      </c>
      <c r="DA7" s="25">
        <v>95.4</v>
      </c>
      <c r="DB7" s="25">
        <v>88.86</v>
      </c>
      <c r="DC7" s="25">
        <v>89.11</v>
      </c>
      <c r="DD7" s="25">
        <v>89.35</v>
      </c>
      <c r="DE7" s="25">
        <v>89.7</v>
      </c>
      <c r="DF7" s="25">
        <v>89.24</v>
      </c>
      <c r="DG7" s="25">
        <v>89.76</v>
      </c>
      <c r="DH7" s="25">
        <v>50.52</v>
      </c>
      <c r="DI7" s="25">
        <v>51.83</v>
      </c>
      <c r="DJ7" s="25">
        <v>52.45</v>
      </c>
      <c r="DK7" s="25">
        <v>53.7</v>
      </c>
      <c r="DL7" s="25">
        <v>55.18</v>
      </c>
      <c r="DM7" s="25">
        <v>47.89</v>
      </c>
      <c r="DN7" s="25">
        <v>48.69</v>
      </c>
      <c r="DO7" s="25">
        <v>49.62</v>
      </c>
      <c r="DP7" s="25">
        <v>50.5</v>
      </c>
      <c r="DQ7" s="25">
        <v>51.28</v>
      </c>
      <c r="DR7" s="25">
        <v>51.51</v>
      </c>
      <c r="DS7" s="25">
        <v>23.64</v>
      </c>
      <c r="DT7" s="25">
        <v>24.18</v>
      </c>
      <c r="DU7" s="25">
        <v>25</v>
      </c>
      <c r="DV7" s="25">
        <v>26.61</v>
      </c>
      <c r="DW7" s="25">
        <v>28.39</v>
      </c>
      <c r="DX7" s="25">
        <v>16.899999999999999</v>
      </c>
      <c r="DY7" s="25">
        <v>18.260000000000002</v>
      </c>
      <c r="DZ7" s="25">
        <v>19.510000000000002</v>
      </c>
      <c r="EA7" s="25">
        <v>21.19</v>
      </c>
      <c r="EB7" s="25">
        <v>22.64</v>
      </c>
      <c r="EC7" s="25">
        <v>23.75</v>
      </c>
      <c r="ED7" s="25">
        <v>0.65</v>
      </c>
      <c r="EE7" s="25">
        <v>0.53</v>
      </c>
      <c r="EF7" s="25">
        <v>0.46</v>
      </c>
      <c r="EG7" s="25">
        <v>0.59</v>
      </c>
      <c r="EH7" s="25">
        <v>0.32</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2024-02-22T00:27:01Z</cp:lastPrinted>
  <dcterms:created xsi:type="dcterms:W3CDTF">2023-12-05T00:51:20Z</dcterms:created>
  <dcterms:modified xsi:type="dcterms:W3CDTF">2024-02-22T00:27:02Z</dcterms:modified>
  <cp:category/>
</cp:coreProperties>
</file>